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E9"/>
  <c r="E10"/>
  <c r="E11"/>
  <c r="E12"/>
  <c r="E13"/>
  <c r="E14"/>
  <c r="E15"/>
  <c r="E16"/>
  <c r="E17"/>
  <c r="E18"/>
  <c r="E19"/>
  <c r="E20"/>
  <c r="C21"/>
  <c r="E22"/>
  <c r="E31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23"/>
  <c r="E24"/>
  <c r="E26"/>
  <c r="E28"/>
  <c r="E29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<sst xmlns="http://schemas.openxmlformats.org/spreadsheetml/2006/main" count="59" uniqueCount="54">
  <si>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</si>
  <si>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</si>
  <si>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</si>
  <si>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</si>
  <si>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</si>
  <si>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</si>
  <si>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</si>
  <si>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</si>
  <si>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</si>
  <si>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</si>
  <si>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</si>
  <si>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</si>
  <si>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</si>
  <si>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</si>
  <si>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</si>
  <si>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</si>
  <si>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</si>
  <si>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</si>
  <si>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</si>
  <si>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</si>
  <si>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</si>
  <si>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</si>
  <si>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</si>
  <si>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</si>
  <si>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</si>
  <si>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</si>
  <si>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</si>
  <si>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</si>
  <si>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</si>
  <si>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</si>
  <si>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</si>
  <si>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</si>
  <si>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</si>
  <si>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</si>
  <si>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</si>
  <si>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</si>
  <si>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</si>
  <si>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</si>
  <si>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</si>
  <si>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</si>
  <si>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</si>
  <si>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</si>
  <si>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</si>
  <si>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</si>
  <si>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</si>
  <si>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</si>
  <si>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</si>
  <si>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</si>
  <si>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</si>
  <si>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</si>
  <si>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</si>
  <si>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3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</si>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</sst>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51</v>
      </c>
      <c r="B4" s="63">
        <v>650000</v>
      </c>
      <c r="C4" s="76">
        <v>0.13500000000000001</v>
      </c>
      <c r="D4" s="64">
        <f>B4*C4</f>
        <v>87750</v>
      </c>
      <c r="E4" s="69">
        <f>B4*40%</f>
        <v>260000</v>
      </c>
      <c r="F4" s="74"/>
      <c r="G4" s="65" t="str">
        <f t="shared" si="0"/>
        <v>3 спальни</v>
      </c>
      <c r="H4" s="63">
        <f t="shared" si="0"/>
        <v>650000</v>
      </c>
      <c r="I4" s="76">
        <f t="shared" si="0"/>
        <v>0.13500000000000001</v>
      </c>
      <c r="J4" s="64">
        <f>H4*I4</f>
        <v>87750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347750</v>
      </c>
      <c r="F5" s="67"/>
      <c r="G5" s="99" t="s">
        <v>49</v>
      </c>
      <c r="H5" s="95"/>
      <c r="I5" s="95"/>
      <c r="J5" s="96"/>
      <c r="K5" s="77">
        <f>H4+J4</f>
        <v>737750</v>
      </c>
    </row>
    <row r="6" spans="1:11" s="3" customFormat="1" ht="30" customHeight="1" thickBot="1">
      <c r="A6" s="101" t="s">
        <v>48</v>
      </c>
      <c r="B6" s="102"/>
      <c r="C6" s="102"/>
      <c r="D6" s="103"/>
      <c r="E6" s="45">
        <f>B4+D4</f>
        <v>737750</v>
      </c>
      <c r="G6" s="101" t="str">
        <f>A6</f>
        <v>Общая стоимость таунхауса вместе с налогами и расходами на покупку</v>
      </c>
      <c r="H6" s="102"/>
      <c r="I6" s="102"/>
      <c r="J6" s="103"/>
      <c r="K6" s="78">
        <f>H4+J4</f>
        <v>737750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300</v>
      </c>
      <c r="D9" s="46">
        <f t="shared" ref="D9:D20" si="1">C9*7</f>
        <v>2100</v>
      </c>
      <c r="E9" s="46">
        <f>B9*C9</f>
        <v>9300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300</v>
      </c>
      <c r="J9" s="46">
        <f>I9*7</f>
        <v>2100</v>
      </c>
      <c r="K9" s="80">
        <f>H9*I9</f>
        <v>9300</v>
      </c>
    </row>
    <row r="10" spans="1:11" s="3" customFormat="1" ht="14.4">
      <c r="A10" s="22" t="s">
        <v>7</v>
      </c>
      <c r="B10" s="7">
        <v>28</v>
      </c>
      <c r="C10" s="47">
        <v>300</v>
      </c>
      <c r="D10" s="47">
        <f t="shared" si="1"/>
        <v>2100</v>
      </c>
      <c r="E10" s="47">
        <f t="shared" ref="E10:E20" si="4">B10*C10</f>
        <v>8400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300</v>
      </c>
      <c r="J10" s="47">
        <f t="shared" ref="J10:J20" si="6">I10*7</f>
        <v>2100</v>
      </c>
      <c r="K10" s="81">
        <f t="shared" ref="K10:K20" si="7">H10*I10</f>
        <v>8400</v>
      </c>
    </row>
    <row r="11" spans="1:11" s="3" customFormat="1" ht="14.4">
      <c r="A11" s="22" t="s">
        <v>8</v>
      </c>
      <c r="B11" s="7">
        <v>31</v>
      </c>
      <c r="C11" s="47">
        <v>350</v>
      </c>
      <c r="D11" s="47">
        <f t="shared" si="1"/>
        <v>2450</v>
      </c>
      <c r="E11" s="47">
        <f t="shared" si="4"/>
        <v>10850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350</v>
      </c>
      <c r="J11" s="47">
        <f t="shared" si="6"/>
        <v>2450</v>
      </c>
      <c r="K11" s="81">
        <f t="shared" si="7"/>
        <v>10850</v>
      </c>
    </row>
    <row r="12" spans="1:11" s="3" customFormat="1" ht="14.4">
      <c r="A12" s="23" t="s">
        <v>9</v>
      </c>
      <c r="B12" s="8">
        <v>30</v>
      </c>
      <c r="C12" s="48">
        <v>480</v>
      </c>
      <c r="D12" s="47">
        <f t="shared" si="1"/>
        <v>3360</v>
      </c>
      <c r="E12" s="47">
        <f t="shared" si="4"/>
        <v>14400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480</v>
      </c>
      <c r="J12" s="47">
        <f t="shared" si="6"/>
        <v>3360</v>
      </c>
      <c r="K12" s="81">
        <f t="shared" si="7"/>
        <v>14400</v>
      </c>
    </row>
    <row r="13" spans="1:11" s="3" customFormat="1" ht="14.4">
      <c r="A13" s="23" t="s">
        <v>10</v>
      </c>
      <c r="B13" s="8">
        <v>31</v>
      </c>
      <c r="C13" s="48">
        <v>580</v>
      </c>
      <c r="D13" s="47">
        <f t="shared" si="1"/>
        <v>4060</v>
      </c>
      <c r="E13" s="47">
        <f t="shared" si="4"/>
        <v>17980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580</v>
      </c>
      <c r="J13" s="47">
        <f t="shared" si="6"/>
        <v>4060</v>
      </c>
      <c r="K13" s="81">
        <f t="shared" si="7"/>
        <v>17980</v>
      </c>
    </row>
    <row r="14" spans="1:11" s="3" customFormat="1" ht="14.4">
      <c r="A14" s="24" t="s">
        <v>11</v>
      </c>
      <c r="B14" s="9">
        <v>30</v>
      </c>
      <c r="C14" s="49">
        <v>650</v>
      </c>
      <c r="D14" s="47">
        <f t="shared" si="1"/>
        <v>4550</v>
      </c>
      <c r="E14" s="47">
        <f t="shared" si="4"/>
        <v>19500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650</v>
      </c>
      <c r="J14" s="47">
        <f t="shared" si="6"/>
        <v>4550</v>
      </c>
      <c r="K14" s="81">
        <f t="shared" si="7"/>
        <v>19500</v>
      </c>
    </row>
    <row r="15" spans="1:11" s="3" customFormat="1" ht="14.4">
      <c r="A15" s="24" t="s">
        <v>12</v>
      </c>
      <c r="B15" s="9">
        <v>31</v>
      </c>
      <c r="C15" s="49">
        <v>700</v>
      </c>
      <c r="D15" s="47">
        <f t="shared" si="1"/>
        <v>4900</v>
      </c>
      <c r="E15" s="47">
        <f t="shared" si="4"/>
        <v>21700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700</v>
      </c>
      <c r="J15" s="47">
        <f t="shared" si="6"/>
        <v>4900</v>
      </c>
      <c r="K15" s="81">
        <f t="shared" si="7"/>
        <v>21700</v>
      </c>
    </row>
    <row r="16" spans="1:11" s="3" customFormat="1" ht="14.4">
      <c r="A16" s="24" t="s">
        <v>13</v>
      </c>
      <c r="B16" s="9">
        <v>31</v>
      </c>
      <c r="C16" s="49">
        <v>700</v>
      </c>
      <c r="D16" s="47">
        <f t="shared" si="1"/>
        <v>4900</v>
      </c>
      <c r="E16" s="47">
        <f t="shared" si="4"/>
        <v>21700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700</v>
      </c>
      <c r="J16" s="47">
        <f t="shared" si="6"/>
        <v>4900</v>
      </c>
      <c r="K16" s="81">
        <f t="shared" si="7"/>
        <v>21700</v>
      </c>
    </row>
    <row r="17" spans="1:11" s="3" customFormat="1" ht="14.4">
      <c r="A17" s="23" t="s">
        <v>14</v>
      </c>
      <c r="B17" s="8">
        <v>30</v>
      </c>
      <c r="C17" s="48">
        <v>650</v>
      </c>
      <c r="D17" s="47">
        <f t="shared" si="1"/>
        <v>4550</v>
      </c>
      <c r="E17" s="47">
        <f t="shared" si="4"/>
        <v>19500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650</v>
      </c>
      <c r="J17" s="47">
        <f t="shared" si="6"/>
        <v>4550</v>
      </c>
      <c r="K17" s="81">
        <f t="shared" si="7"/>
        <v>19500</v>
      </c>
    </row>
    <row r="18" spans="1:11" s="3" customFormat="1" ht="14.4">
      <c r="A18" s="23" t="s">
        <v>15</v>
      </c>
      <c r="B18" s="8">
        <v>31</v>
      </c>
      <c r="C18" s="48">
        <v>480</v>
      </c>
      <c r="D18" s="47">
        <f t="shared" si="1"/>
        <v>3360</v>
      </c>
      <c r="E18" s="47">
        <f t="shared" si="4"/>
        <v>14880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480</v>
      </c>
      <c r="J18" s="47">
        <f t="shared" si="6"/>
        <v>3360</v>
      </c>
      <c r="K18" s="81">
        <f t="shared" si="7"/>
        <v>14880</v>
      </c>
    </row>
    <row r="19" spans="1:11" s="3" customFormat="1" ht="14.4">
      <c r="A19" s="22" t="s">
        <v>16</v>
      </c>
      <c r="B19" s="7">
        <v>30</v>
      </c>
      <c r="C19" s="47">
        <v>300</v>
      </c>
      <c r="D19" s="47">
        <f t="shared" si="1"/>
        <v>2100</v>
      </c>
      <c r="E19" s="47">
        <f t="shared" si="4"/>
        <v>9000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300</v>
      </c>
      <c r="J19" s="47">
        <f t="shared" si="6"/>
        <v>2100</v>
      </c>
      <c r="K19" s="81">
        <f t="shared" si="7"/>
        <v>9000</v>
      </c>
    </row>
    <row r="20" spans="1:11" s="3" customFormat="1" ht="14.4">
      <c r="A20" s="22" t="s">
        <v>17</v>
      </c>
      <c r="B20" s="7">
        <v>31</v>
      </c>
      <c r="C20" s="47">
        <v>400</v>
      </c>
      <c r="D20" s="47">
        <f t="shared" si="1"/>
        <v>2800</v>
      </c>
      <c r="E20" s="47">
        <f t="shared" si="4"/>
        <v>12400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400</v>
      </c>
      <c r="J20" s="47">
        <f t="shared" si="6"/>
        <v>2800</v>
      </c>
      <c r="K20" s="81">
        <f t="shared" si="7"/>
        <v>12400</v>
      </c>
    </row>
    <row r="21" spans="1:11" s="3" customFormat="1">
      <c r="A21" s="131">
        <f>SUM(B9:B20)</f>
        <v>365</v>
      </c>
      <c r="B21" s="109"/>
      <c r="C21" s="113">
        <f>SUM(E9:E20)</f>
        <v>179610</v>
      </c>
      <c r="D21" s="114"/>
      <c r="E21" s="116"/>
      <c r="F21" s="33"/>
      <c r="G21" s="131">
        <f>SUM(H9:H20)</f>
        <v>365</v>
      </c>
      <c r="H21" s="109"/>
      <c r="I21" s="113">
        <f>SUM(K9:K20)</f>
        <v>179610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143688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143688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28737.600000000002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28737.600000000002</v>
      </c>
    </row>
    <row r="24" spans="1:11" s="3" customFormat="1" ht="14.4">
      <c r="A24" s="36" t="s">
        <v>20</v>
      </c>
      <c r="B24" s="11" t="s">
        <v>21</v>
      </c>
      <c r="C24" s="66">
        <v>300</v>
      </c>
      <c r="D24" s="41">
        <v>12</v>
      </c>
      <c r="E24" s="51">
        <f>C24*D24</f>
        <v>3600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300</v>
      </c>
      <c r="J24" s="41">
        <f>D24</f>
        <v>12</v>
      </c>
      <c r="K24" s="83">
        <f>I24*J24</f>
        <v>3600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1200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600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600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36537.600000000006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36537.600000000006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107150.39999999999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107150.39999999999</v>
      </c>
    </row>
    <row r="30" spans="1:11" s="2" customFormat="1" ht="30.6" customHeight="1" thickTop="1" thickBot="1">
      <c r="A30" s="144" t="s">
        <v>39</v>
      </c>
      <c r="B30" s="145"/>
      <c r="C30" s="145"/>
      <c r="D30" s="146"/>
      <c r="E30" s="18">
        <f>E29*100%/E5</f>
        <v>0.30812480230050321</v>
      </c>
      <c r="F30" s="34"/>
      <c r="G30" s="140" t="s">
        <v>36</v>
      </c>
      <c r="H30" s="141"/>
      <c r="I30" s="141"/>
      <c r="J30" s="142"/>
      <c r="K30" s="18">
        <f>K29*100%/K5</f>
        <v>0.14523944425618435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34485.119999999995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34485.119999999995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72665.279999999999</v>
      </c>
      <c r="F32" s="34"/>
      <c r="G32" s="127" t="s">
        <v>31</v>
      </c>
      <c r="H32" s="108"/>
      <c r="I32" s="108"/>
      <c r="J32" s="109"/>
      <c r="K32" s="86">
        <f>K29-K31</f>
        <v>72665.279999999999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0.20895838964773544</v>
      </c>
      <c r="F33" s="28"/>
      <c r="G33" s="128" t="s">
        <v>35</v>
      </c>
      <c r="H33" s="129"/>
      <c r="I33" s="129"/>
      <c r="J33" s="130"/>
      <c r="K33" s="18">
        <f>K32*100%/K5</f>
        <v>9.8495804811928156E-2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26426.28</v>
      </c>
      <c r="F34" s="117" t="s">
        <v>23</v>
      </c>
    </row>
    <row r="35" spans="1:11" s="2" customFormat="1">
      <c r="A35" s="121" t="s">
        <v>41</v>
      </c>
      <c r="B35" s="109"/>
      <c r="C35" s="61">
        <v>2202.19</v>
      </c>
      <c r="D35" s="17"/>
      <c r="E35" s="57"/>
      <c r="F35" s="118"/>
    </row>
    <row r="36" spans="1:11" s="3" customFormat="1" ht="30" customHeight="1" thickBot="1">
      <c r="A36" s="147" t="s">
        <v>42</v>
      </c>
      <c r="B36" s="148"/>
      <c r="C36" s="148"/>
      <c r="D36" s="149"/>
      <c r="E36" s="58">
        <f>E32-E34</f>
        <v>46239</v>
      </c>
      <c r="F36" s="20"/>
    </row>
    <row r="37" spans="1:11" s="2" customFormat="1" ht="28.2" customHeight="1" thickTop="1" thickBot="1">
      <c r="A37" s="150" t="s">
        <v>43</v>
      </c>
      <c r="B37" s="151"/>
      <c r="C37" s="151"/>
      <c r="D37" s="152"/>
      <c r="E37" s="18">
        <f>E36*100%/E5</f>
        <v>0.13296621135873471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7">
        <f>(E5+E34)/E22</f>
        <v>2.6040885808139862</v>
      </c>
      <c r="F39" s="88"/>
      <c r="G39" s="138" t="s">
        <v>53</v>
      </c>
      <c r="H39" s="138"/>
      <c r="I39" s="138"/>
      <c r="J39" s="139"/>
      <c r="K39" s="87">
        <f>K5/K22</f>
        <v>5.1343883970825681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2021-03-13T16:59:58Z</cp:lastPrinted>
  <dcterms:created xsi:type="dcterms:W3CDTF">2017-08-11T15:08:53Z</dcterms:created>
  <dcterms:modified xsi:type="dcterms:W3CDTF">2021-04-18T10:34:03Z</dcterms:modified>
</cp:coreProperties>
</file>