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34"/>
  <c r="E39"/>
  <c r="H4"/>
  <c r="J4"/>
  <c r="K5"/>
  <c r="K39"/>
  <c r="G6"/>
  <c r="E6"/>
  <c r="I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<sst xmlns="http://schemas.openxmlformats.org/spreadsheetml/2006/main" count="59" uniqueCount="54">
  <si>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</si>
  <si>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</si>
  <si>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</si>
  <si>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</si>
  <si>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</si>
  <si>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</si>
  <si>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</si>
  <si>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</si>
  <si>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</si>
  <si>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</si>
  <si>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</si>
  <si>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</si>
  <si>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</si>
  <si>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</si>
  <si>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</si>
  <si>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</si>
  <si>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</si>
  <si>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</si>
  <si>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</si>
  <si>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</si>
  <si>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</si>
  <si>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</si>
  <si>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</si>
  <si>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</si>
  <si>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</si>
  <si>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</si>
  <si>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</si>
  <si>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</si>
  <si>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</si>
  <si>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</si>
  <si>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</si>
  <si>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</si>
  <si>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</si>
  <si>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</si>
  <si>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</si>
  <si>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</si>
  <si>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</si>
  <si>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</si>
  <si>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</si>
  <si>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</si>
  <si>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</si>
  <si>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</si>
  <si>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</si>
  <si>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</si>
  <si>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</si>
  <si>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</si>
  <si>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</si>
  <si>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</si>
  <si>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</si>
  <si>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</si>
  <si>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</si>
  <si>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3 спальни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</si>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</sst>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43" xfId="0" applyFont="1" applyBorder="1" applyAlignment="1">
      <alignment horizontal="center"/>
    </xf>
    <xf numFmtId="0" fontId="0" fillId="0" borderId="43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7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2" fillId="0" borderId="3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89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45</v>
      </c>
      <c r="B2" s="93"/>
      <c r="C2" s="93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00" t="s">
        <v>38</v>
      </c>
      <c r="D3" s="98"/>
      <c r="E3" s="68" t="s">
        <v>37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51</v>
      </c>
      <c r="B4" s="63">
        <v>370000</v>
      </c>
      <c r="C4" s="76">
        <v>0.13500000000000001</v>
      </c>
      <c r="D4" s="64">
        <f>B4*C4</f>
        <v>49950</v>
      </c>
      <c r="E4" s="69">
        <f>B4*40%</f>
        <v>148000</v>
      </c>
      <c r="F4" s="74"/>
      <c r="G4" s="65" t="str">
        <f t="shared" si="0"/>
        <v>3 спальни</v>
      </c>
      <c r="H4" s="63">
        <f t="shared" si="0"/>
        <v>370000</v>
      </c>
      <c r="I4" s="76">
        <f t="shared" si="0"/>
        <v>0.13500000000000001</v>
      </c>
      <c r="J4" s="64">
        <f>H4*I4</f>
        <v>49950</v>
      </c>
      <c r="K4" s="43"/>
    </row>
    <row r="5" spans="1:11" s="3" customFormat="1" ht="35.4" customHeight="1" thickBot="1">
      <c r="A5" s="94" t="s">
        <v>47</v>
      </c>
      <c r="B5" s="95"/>
      <c r="C5" s="95"/>
      <c r="D5" s="96"/>
      <c r="E5" s="44">
        <f>E4+D4</f>
        <v>197950</v>
      </c>
      <c r="F5" s="67"/>
      <c r="G5" s="99" t="s">
        <v>49</v>
      </c>
      <c r="H5" s="95"/>
      <c r="I5" s="95"/>
      <c r="J5" s="96"/>
      <c r="K5" s="77">
        <f>H4+J4</f>
        <v>419950</v>
      </c>
    </row>
    <row r="6" spans="1:11" s="3" customFormat="1" ht="30" customHeight="1" thickBot="1">
      <c r="A6" s="101" t="s">
        <v>48</v>
      </c>
      <c r="B6" s="102"/>
      <c r="C6" s="102"/>
      <c r="D6" s="103"/>
      <c r="E6" s="45">
        <f>B4+D4</f>
        <v>419950</v>
      </c>
      <c r="G6" s="101" t="str">
        <f>A6</f>
        <v>Общая стоимость таунхауса вместе с налогами и расходами на покупку</v>
      </c>
      <c r="H6" s="102"/>
      <c r="I6" s="102"/>
      <c r="J6" s="103"/>
      <c r="K6" s="78">
        <f>H4+J4</f>
        <v>419950</v>
      </c>
    </row>
    <row r="7" spans="1:11" s="3" customFormat="1" ht="15" thickBot="1">
      <c r="A7" s="104" t="s">
        <v>2</v>
      </c>
      <c r="B7" s="118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18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19"/>
      <c r="C8" s="4" t="s">
        <v>33</v>
      </c>
      <c r="D8" s="4" t="s">
        <v>4</v>
      </c>
      <c r="E8" s="4" t="s">
        <v>5</v>
      </c>
      <c r="F8" s="31"/>
      <c r="G8" s="105"/>
      <c r="H8" s="119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220</v>
      </c>
      <c r="D9" s="46">
        <f t="shared" ref="D9:D20" si="1">C9*7</f>
        <v>1540</v>
      </c>
      <c r="E9" s="46">
        <f>B9*C9</f>
        <v>6820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220</v>
      </c>
      <c r="J9" s="46">
        <f>I9*7</f>
        <v>1540</v>
      </c>
      <c r="K9" s="80">
        <f>H9*I9</f>
        <v>6820</v>
      </c>
    </row>
    <row r="10" spans="1:11" s="3" customFormat="1" ht="14.4">
      <c r="A10" s="22" t="s">
        <v>7</v>
      </c>
      <c r="B10" s="7">
        <v>28</v>
      </c>
      <c r="C10" s="47">
        <v>220</v>
      </c>
      <c r="D10" s="47">
        <f t="shared" si="1"/>
        <v>1540</v>
      </c>
      <c r="E10" s="47">
        <f t="shared" ref="E10:E20" si="4">B10*C10</f>
        <v>6160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220</v>
      </c>
      <c r="J10" s="47">
        <f t="shared" ref="J10:J20" si="6">I10*7</f>
        <v>1540</v>
      </c>
      <c r="K10" s="81">
        <f t="shared" ref="K10:K20" si="7">H10*I10</f>
        <v>6160</v>
      </c>
    </row>
    <row r="11" spans="1:11" s="3" customFormat="1" ht="14.4">
      <c r="A11" s="22" t="s">
        <v>8</v>
      </c>
      <c r="B11" s="7">
        <v>31</v>
      </c>
      <c r="C11" s="47">
        <v>230</v>
      </c>
      <c r="D11" s="47">
        <f t="shared" si="1"/>
        <v>1610</v>
      </c>
      <c r="E11" s="47">
        <f t="shared" si="4"/>
        <v>7130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230</v>
      </c>
      <c r="J11" s="47">
        <f t="shared" si="6"/>
        <v>1610</v>
      </c>
      <c r="K11" s="81">
        <f t="shared" si="7"/>
        <v>7130</v>
      </c>
    </row>
    <row r="12" spans="1:11" s="3" customFormat="1" ht="14.4">
      <c r="A12" s="23" t="s">
        <v>9</v>
      </c>
      <c r="B12" s="8">
        <v>30</v>
      </c>
      <c r="C12" s="48">
        <v>250</v>
      </c>
      <c r="D12" s="47">
        <f t="shared" si="1"/>
        <v>1750</v>
      </c>
      <c r="E12" s="47">
        <f t="shared" si="4"/>
        <v>7500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250</v>
      </c>
      <c r="J12" s="47">
        <f t="shared" si="6"/>
        <v>1750</v>
      </c>
      <c r="K12" s="81">
        <f t="shared" si="7"/>
        <v>7500</v>
      </c>
    </row>
    <row r="13" spans="1:11" s="3" customFormat="1" ht="14.4">
      <c r="A13" s="23" t="s">
        <v>10</v>
      </c>
      <c r="B13" s="8">
        <v>31</v>
      </c>
      <c r="C13" s="48">
        <v>270</v>
      </c>
      <c r="D13" s="47">
        <f t="shared" si="1"/>
        <v>1890</v>
      </c>
      <c r="E13" s="47">
        <f t="shared" si="4"/>
        <v>8370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270</v>
      </c>
      <c r="J13" s="47">
        <f t="shared" si="6"/>
        <v>1890</v>
      </c>
      <c r="K13" s="81">
        <f t="shared" si="7"/>
        <v>8370</v>
      </c>
    </row>
    <row r="14" spans="1:11" s="3" customFormat="1" ht="14.4">
      <c r="A14" s="24" t="s">
        <v>11</v>
      </c>
      <c r="B14" s="9">
        <v>30</v>
      </c>
      <c r="C14" s="49">
        <v>330</v>
      </c>
      <c r="D14" s="47">
        <f t="shared" si="1"/>
        <v>2310</v>
      </c>
      <c r="E14" s="47">
        <f t="shared" si="4"/>
        <v>9900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330</v>
      </c>
      <c r="J14" s="47">
        <f t="shared" si="6"/>
        <v>2310</v>
      </c>
      <c r="K14" s="81">
        <f t="shared" si="7"/>
        <v>9900</v>
      </c>
    </row>
    <row r="15" spans="1:11" s="3" customFormat="1" ht="14.4">
      <c r="A15" s="24" t="s">
        <v>12</v>
      </c>
      <c r="B15" s="9">
        <v>31</v>
      </c>
      <c r="C15" s="49">
        <v>370</v>
      </c>
      <c r="D15" s="47">
        <f t="shared" si="1"/>
        <v>2590</v>
      </c>
      <c r="E15" s="47">
        <f t="shared" si="4"/>
        <v>11470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370</v>
      </c>
      <c r="J15" s="47">
        <f t="shared" si="6"/>
        <v>2590</v>
      </c>
      <c r="K15" s="81">
        <f t="shared" si="7"/>
        <v>11470</v>
      </c>
    </row>
    <row r="16" spans="1:11" s="3" customFormat="1" ht="14.4">
      <c r="A16" s="24" t="s">
        <v>13</v>
      </c>
      <c r="B16" s="9">
        <v>31</v>
      </c>
      <c r="C16" s="49">
        <v>370</v>
      </c>
      <c r="D16" s="47">
        <f t="shared" si="1"/>
        <v>2590</v>
      </c>
      <c r="E16" s="47">
        <f t="shared" si="4"/>
        <v>11470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370</v>
      </c>
      <c r="J16" s="47">
        <f t="shared" si="6"/>
        <v>2590</v>
      </c>
      <c r="K16" s="81">
        <f t="shared" si="7"/>
        <v>11470</v>
      </c>
    </row>
    <row r="17" spans="1:11" s="3" customFormat="1" ht="14.4">
      <c r="A17" s="23" t="s">
        <v>14</v>
      </c>
      <c r="B17" s="8">
        <v>30</v>
      </c>
      <c r="C17" s="48">
        <v>320</v>
      </c>
      <c r="D17" s="47">
        <f t="shared" si="1"/>
        <v>2240</v>
      </c>
      <c r="E17" s="47">
        <f t="shared" si="4"/>
        <v>9600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320</v>
      </c>
      <c r="J17" s="47">
        <f t="shared" si="6"/>
        <v>2240</v>
      </c>
      <c r="K17" s="81">
        <f t="shared" si="7"/>
        <v>9600</v>
      </c>
    </row>
    <row r="18" spans="1:11" s="3" customFormat="1" ht="14.4">
      <c r="A18" s="23" t="s">
        <v>15</v>
      </c>
      <c r="B18" s="8">
        <v>31</v>
      </c>
      <c r="C18" s="48">
        <v>270</v>
      </c>
      <c r="D18" s="47">
        <f t="shared" si="1"/>
        <v>1890</v>
      </c>
      <c r="E18" s="47">
        <f t="shared" si="4"/>
        <v>8370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270</v>
      </c>
      <c r="J18" s="47">
        <f t="shared" si="6"/>
        <v>1890</v>
      </c>
      <c r="K18" s="81">
        <f t="shared" si="7"/>
        <v>8370</v>
      </c>
    </row>
    <row r="19" spans="1:11" s="3" customFormat="1" ht="14.4">
      <c r="A19" s="22" t="s">
        <v>16</v>
      </c>
      <c r="B19" s="7">
        <v>30</v>
      </c>
      <c r="C19" s="47">
        <v>220</v>
      </c>
      <c r="D19" s="47">
        <f t="shared" si="1"/>
        <v>1540</v>
      </c>
      <c r="E19" s="47">
        <f t="shared" si="4"/>
        <v>6600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220</v>
      </c>
      <c r="J19" s="47">
        <f t="shared" si="6"/>
        <v>1540</v>
      </c>
      <c r="K19" s="81">
        <f t="shared" si="7"/>
        <v>6600</v>
      </c>
    </row>
    <row r="20" spans="1:11" s="3" customFormat="1" ht="14.4">
      <c r="A20" s="22" t="s">
        <v>17</v>
      </c>
      <c r="B20" s="7">
        <v>31</v>
      </c>
      <c r="C20" s="47">
        <v>230</v>
      </c>
      <c r="D20" s="47">
        <f t="shared" si="1"/>
        <v>1610</v>
      </c>
      <c r="E20" s="47">
        <f t="shared" si="4"/>
        <v>7130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230</v>
      </c>
      <c r="J20" s="47">
        <f t="shared" si="6"/>
        <v>1610</v>
      </c>
      <c r="K20" s="81">
        <f t="shared" si="7"/>
        <v>7130</v>
      </c>
    </row>
    <row r="21" spans="1:11" s="3" customFormat="1">
      <c r="A21" s="117">
        <f>SUM(B9:B20)</f>
        <v>365</v>
      </c>
      <c r="B21" s="109"/>
      <c r="C21" s="113">
        <f>SUM(E9:E20)</f>
        <v>100520</v>
      </c>
      <c r="D21" s="114"/>
      <c r="E21" s="116"/>
      <c r="F21" s="33"/>
      <c r="G21" s="117">
        <f>SUM(H9:H20)</f>
        <v>365</v>
      </c>
      <c r="H21" s="109"/>
      <c r="I21" s="113">
        <f>SUM(K9:K20)</f>
        <v>100520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80416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80416</v>
      </c>
    </row>
    <row r="23" spans="1:11" s="3" customFormat="1">
      <c r="A23" s="120" t="s">
        <v>19</v>
      </c>
      <c r="B23" s="121"/>
      <c r="C23" s="40">
        <v>0.2</v>
      </c>
      <c r="D23" s="41">
        <v>0.2</v>
      </c>
      <c r="E23" s="51">
        <f>E22*D23</f>
        <v>16083.2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16083.2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900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400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400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21463.200000000001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21463.200000000001</v>
      </c>
    </row>
    <row r="29" spans="1:11" s="3" customFormat="1" ht="16.2" thickBot="1">
      <c r="A29" s="131" t="s">
        <v>29</v>
      </c>
      <c r="B29" s="108"/>
      <c r="C29" s="108"/>
      <c r="D29" s="109"/>
      <c r="E29" s="53">
        <f>E22-E28</f>
        <v>58952.800000000003</v>
      </c>
      <c r="F29" s="33"/>
      <c r="G29" s="131" t="str">
        <f t="shared" si="8"/>
        <v>ДОХОД2</v>
      </c>
      <c r="H29" s="108"/>
      <c r="I29" s="108"/>
      <c r="J29" s="109"/>
      <c r="K29" s="84">
        <f>K22-K28</f>
        <v>58952.800000000003</v>
      </c>
    </row>
    <row r="30" spans="1:11" s="2" customFormat="1" ht="30.6" customHeight="1" thickTop="1" thickBot="1">
      <c r="A30" s="132" t="s">
        <v>39</v>
      </c>
      <c r="B30" s="133"/>
      <c r="C30" s="133"/>
      <c r="D30" s="134"/>
      <c r="E30" s="18">
        <f>E29*100%/E5</f>
        <v>0.29781662035867645</v>
      </c>
      <c r="F30" s="34"/>
      <c r="G30" s="128" t="s">
        <v>36</v>
      </c>
      <c r="H30" s="129"/>
      <c r="I30" s="129"/>
      <c r="J30" s="130"/>
      <c r="K30" s="18">
        <f>K29*100%/K5</f>
        <v>0.14038052149065366</v>
      </c>
    </row>
    <row r="31" spans="1:11" s="2" customFormat="1" ht="15" thickTop="1">
      <c r="A31" s="135" t="s">
        <v>22</v>
      </c>
      <c r="B31" s="136"/>
      <c r="C31" s="13">
        <v>0.24</v>
      </c>
      <c r="D31" s="14">
        <v>0.24</v>
      </c>
      <c r="E31" s="54">
        <f>E22*D31</f>
        <v>19299.84</v>
      </c>
      <c r="F31" s="35"/>
      <c r="G31" s="135" t="str">
        <f>A31</f>
        <v>налог</v>
      </c>
      <c r="H31" s="136"/>
      <c r="I31" s="13">
        <f>C31</f>
        <v>0.24</v>
      </c>
      <c r="J31" s="14">
        <f>D31</f>
        <v>0.24</v>
      </c>
      <c r="K31" s="85">
        <f>K22*J31</f>
        <v>19299.84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39652.960000000006</v>
      </c>
      <c r="F32" s="34"/>
      <c r="G32" s="127" t="s">
        <v>31</v>
      </c>
      <c r="H32" s="108"/>
      <c r="I32" s="108"/>
      <c r="J32" s="109"/>
      <c r="K32" s="86">
        <f>K29-K31</f>
        <v>39652.960000000006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0.20031806011619099</v>
      </c>
      <c r="F33" s="28"/>
      <c r="G33" s="137" t="s">
        <v>35</v>
      </c>
      <c r="H33" s="138"/>
      <c r="I33" s="138"/>
      <c r="J33" s="139"/>
      <c r="K33" s="18">
        <f>K32*100%/K5</f>
        <v>9.4423050363138486E-2</v>
      </c>
    </row>
    <row r="34" spans="1:11" s="2" customFormat="1" ht="69.599999999999994" customHeight="1" thickTop="1">
      <c r="A34" s="122" t="s">
        <v>40</v>
      </c>
      <c r="B34" s="123"/>
      <c r="C34" s="15" t="s">
        <v>25</v>
      </c>
      <c r="D34" s="16">
        <v>3.2000000000000001E-2</v>
      </c>
      <c r="E34" s="56">
        <f>C35*12</f>
        <v>15042.72</v>
      </c>
      <c r="F34" s="150" t="s">
        <v>23</v>
      </c>
    </row>
    <row r="35" spans="1:11" s="2" customFormat="1">
      <c r="A35" s="152" t="s">
        <v>41</v>
      </c>
      <c r="B35" s="109"/>
      <c r="C35" s="61">
        <v>1253.56</v>
      </c>
      <c r="D35" s="17"/>
      <c r="E35" s="57"/>
      <c r="F35" s="151"/>
    </row>
    <row r="36" spans="1:11" s="3" customFormat="1" ht="30" customHeight="1" thickBot="1">
      <c r="A36" s="144" t="s">
        <v>42</v>
      </c>
      <c r="B36" s="145"/>
      <c r="C36" s="145"/>
      <c r="D36" s="146"/>
      <c r="E36" s="58">
        <f>E32-E34</f>
        <v>24610.240000000005</v>
      </c>
      <c r="F36" s="20"/>
    </row>
    <row r="37" spans="1:11" s="2" customFormat="1" ht="28.2" customHeight="1" thickTop="1" thickBot="1">
      <c r="A37" s="147" t="s">
        <v>43</v>
      </c>
      <c r="B37" s="148"/>
      <c r="C37" s="148"/>
      <c r="D37" s="149"/>
      <c r="E37" s="18">
        <f>E36*100%/E5</f>
        <v>0.124325536751705</v>
      </c>
      <c r="F37" s="38" t="s">
        <v>24</v>
      </c>
    </row>
    <row r="38" spans="1:11" ht="16.2" thickTop="1"/>
    <row r="39" spans="1:11" ht="30" customHeight="1">
      <c r="A39" s="140" t="s">
        <v>52</v>
      </c>
      <c r="B39" s="141"/>
      <c r="C39" s="141"/>
      <c r="D39" s="141"/>
      <c r="E39" s="87">
        <f>(E5+E34)/E22</f>
        <v>2.6486360923199364</v>
      </c>
      <c r="F39" s="88"/>
      <c r="G39" s="142" t="s">
        <v>53</v>
      </c>
      <c r="H39" s="142"/>
      <c r="I39" s="142"/>
      <c r="J39" s="143"/>
      <c r="K39" s="87">
        <f>K5/K22</f>
        <v>5.2222194588141662</v>
      </c>
    </row>
  </sheetData>
  <mergeCells count="43">
    <mergeCell ref="A31:B31"/>
    <mergeCell ref="G33:J33"/>
    <mergeCell ref="G32:J32"/>
    <mergeCell ref="A39:D39"/>
    <mergeCell ref="G39:J39"/>
    <mergeCell ref="A36:D36"/>
    <mergeCell ref="A37:D37"/>
    <mergeCell ref="F34:F35"/>
    <mergeCell ref="G31:H31"/>
    <mergeCell ref="A35:B35"/>
    <mergeCell ref="A34:B34"/>
    <mergeCell ref="A33:D33"/>
    <mergeCell ref="A32:D32"/>
    <mergeCell ref="B27:D27"/>
    <mergeCell ref="H28:J28"/>
    <mergeCell ref="G30:J30"/>
    <mergeCell ref="G29:J29"/>
    <mergeCell ref="A30:D30"/>
    <mergeCell ref="B28:D28"/>
    <mergeCell ref="A29:D29"/>
    <mergeCell ref="H7:H8"/>
    <mergeCell ref="B25:D25"/>
    <mergeCell ref="H27:J27"/>
    <mergeCell ref="A21:B21"/>
    <mergeCell ref="B7:B8"/>
    <mergeCell ref="A7:A8"/>
    <mergeCell ref="A23:B2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G21:H21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2021-03-12T09:36:03Z</cp:lastPrinted>
  <dcterms:created xsi:type="dcterms:W3CDTF">2017-08-11T15:08:53Z</dcterms:created>
  <dcterms:modified xsi:type="dcterms:W3CDTF">2021-04-22T09:25:27Z</dcterms:modified>
</cp:coreProperties>
</file>